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7635" windowHeight="3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5" i="1" l="1"/>
  <c r="F5" i="1" s="1"/>
  <c r="D6" i="1"/>
  <c r="E6" i="1" s="1"/>
  <c r="B14" i="1"/>
  <c r="B23" i="1" s="1"/>
  <c r="B8" i="1"/>
  <c r="B13" i="1" s="1"/>
  <c r="B22" i="1" s="1"/>
  <c r="B6" i="1"/>
  <c r="B5" i="1"/>
  <c r="B4" i="1"/>
  <c r="D7" i="1" l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E24" i="1" s="1"/>
  <c r="F6" i="1"/>
  <c r="B16" i="1"/>
  <c r="B24" i="1" s="1"/>
  <c r="B17" i="1"/>
  <c r="B25" i="1" s="1"/>
  <c r="B18" i="1"/>
  <c r="E15" i="1" l="1"/>
  <c r="E19" i="1"/>
  <c r="B19" i="1"/>
  <c r="B27" i="1" s="1"/>
  <c r="B26" i="1"/>
  <c r="E23" i="1"/>
  <c r="E12" i="1"/>
  <c r="E8" i="1"/>
  <c r="E20" i="1"/>
  <c r="E16" i="1"/>
  <c r="E13" i="1"/>
  <c r="E9" i="1"/>
  <c r="E21" i="1"/>
  <c r="E17" i="1"/>
  <c r="E14" i="1"/>
  <c r="E18" i="1"/>
  <c r="E22" i="1"/>
  <c r="E7" i="1"/>
  <c r="F7" i="1" s="1"/>
  <c r="E11" i="1"/>
  <c r="E10" i="1"/>
  <c r="F8" i="1" l="1"/>
  <c r="F9" i="1" l="1"/>
  <c r="F10" i="1" l="1"/>
  <c r="F11" i="1" l="1"/>
  <c r="F12" i="1" l="1"/>
  <c r="F13" i="1" l="1"/>
  <c r="F14" i="1" l="1"/>
  <c r="F15" i="1" l="1"/>
  <c r="F16" i="1" l="1"/>
  <c r="F17" i="1" l="1"/>
  <c r="F18" i="1" l="1"/>
  <c r="F19" i="1" l="1"/>
  <c r="F20" i="1" l="1"/>
  <c r="F21" i="1" l="1"/>
  <c r="F22" i="1" l="1"/>
  <c r="F24" i="1" l="1"/>
  <c r="F23" i="1"/>
</calcChain>
</file>

<file path=xl/sharedStrings.xml><?xml version="1.0" encoding="utf-8"?>
<sst xmlns="http://schemas.openxmlformats.org/spreadsheetml/2006/main" count="57" uniqueCount="36">
  <si>
    <t>A</t>
  </si>
  <si>
    <t>s</t>
  </si>
  <si>
    <t>F</t>
  </si>
  <si>
    <t>V</t>
  </si>
  <si>
    <t>V Midpoint</t>
  </si>
  <si>
    <t>V Supply</t>
  </si>
  <si>
    <t>2Vs/3</t>
  </si>
  <si>
    <t>Vs/3</t>
  </si>
  <si>
    <t>R I Source</t>
  </si>
  <si>
    <t>R I Sink</t>
  </si>
  <si>
    <t>I Source</t>
  </si>
  <si>
    <t>I Sink</t>
  </si>
  <si>
    <t>Ω</t>
  </si>
  <si>
    <t>Control voltage (Sink)</t>
  </si>
  <si>
    <t>Inverted Control voltage (Source)</t>
  </si>
  <si>
    <t>VFwd I Source (PNP)</t>
  </si>
  <si>
    <t>VFwd I Sink (NPN)</t>
  </si>
  <si>
    <t xml:space="preserve">Capacitor </t>
  </si>
  <si>
    <t>T Charge</t>
  </si>
  <si>
    <t>T Discharge</t>
  </si>
  <si>
    <t>T Total</t>
  </si>
  <si>
    <t>Frequency</t>
  </si>
  <si>
    <t>Hz</t>
  </si>
  <si>
    <t>uA</t>
  </si>
  <si>
    <t>us</t>
  </si>
  <si>
    <t>kHz</t>
  </si>
  <si>
    <t>Control V</t>
  </si>
  <si>
    <t>Current</t>
  </si>
  <si>
    <t>Note: The values to the left use a constant capacitance of 10nF,</t>
  </si>
  <si>
    <t>A constant VFwd of 0.5v and constant source/sink current setting</t>
  </si>
  <si>
    <t>resistance of 10k! The equation to calculate frequency WRT voltage</t>
  </si>
  <si>
    <t>will change if these values are changed.</t>
  </si>
  <si>
    <t>Calculations for the HSEL</t>
  </si>
  <si>
    <t>Triangle/Square wave VCO</t>
  </si>
  <si>
    <t>By Harris Shallcross</t>
  </si>
  <si>
    <t>Parameters to different units: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</si>
</sst>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NumberFormat="1"/>
    <xf numFmtId="0" fontId="0" fillId="0" borderId="0" xfId="0" applyFont="1"/>
    <xf numFmtId="0" fontId="1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Frequency vs Voltage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Sheet1!$F$3</c:f>
              <c:strCache>
                <c:ptCount val="1"/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31311264216972878"/>
                  <c:y val="-1.7731116943715368E-2"/>
                </c:manualLayout>
              </c:layout>
              <c:numFmt formatCode="General" sourceLinked="0"/>
            </c:trendlineLbl>
          </c:trendline>
          <c:xVal>
            <c:numRef>
              <c:f>Sheet1!$D$5:$D$24</c:f>
              <c:numCache>
                <c:formatCode>General</c:formatCode>
                <c:ptCount val="20"/>
                <c:pt idx="0">
                  <c:v>0.6</c:v>
                </c:pt>
                <c:pt idx="1">
                  <c:v>0.8</c:v>
                </c:pt>
                <c:pt idx="2">
                  <c:v>1</c:v>
                </c:pt>
                <c:pt idx="3">
                  <c:v>1.2</c:v>
                </c:pt>
                <c:pt idx="4">
                  <c:v>1.4</c:v>
                </c:pt>
                <c:pt idx="5">
                  <c:v>1.5999999999999999</c:v>
                </c:pt>
                <c:pt idx="6">
                  <c:v>1.7999999999999998</c:v>
                </c:pt>
                <c:pt idx="7">
                  <c:v>1.9999999999999998</c:v>
                </c:pt>
                <c:pt idx="8">
                  <c:v>2.1999999999999997</c:v>
                </c:pt>
                <c:pt idx="9">
                  <c:v>2.4</c:v>
                </c:pt>
                <c:pt idx="10">
                  <c:v>2.6</c:v>
                </c:pt>
                <c:pt idx="11">
                  <c:v>2.8000000000000003</c:v>
                </c:pt>
                <c:pt idx="12">
                  <c:v>3.0000000000000004</c:v>
                </c:pt>
                <c:pt idx="13">
                  <c:v>3.2000000000000006</c:v>
                </c:pt>
                <c:pt idx="14">
                  <c:v>3.4000000000000008</c:v>
                </c:pt>
                <c:pt idx="15">
                  <c:v>3.600000000000001</c:v>
                </c:pt>
                <c:pt idx="16">
                  <c:v>3.8000000000000012</c:v>
                </c:pt>
                <c:pt idx="17">
                  <c:v>4.0000000000000009</c:v>
                </c:pt>
                <c:pt idx="18">
                  <c:v>4.2000000000000011</c:v>
                </c:pt>
                <c:pt idx="19">
                  <c:v>4.4000000000000012</c:v>
                </c:pt>
              </c:numCache>
            </c:numRef>
          </c:xVal>
          <c:yVal>
            <c:numRef>
              <c:f>Sheet1!$F$5:$F$24</c:f>
              <c:numCache>
                <c:formatCode>General</c:formatCode>
                <c:ptCount val="20"/>
                <c:pt idx="0">
                  <c:v>299.99999400000007</c:v>
                </c:pt>
                <c:pt idx="1">
                  <c:v>899.9999820000005</c:v>
                </c:pt>
                <c:pt idx="2">
                  <c:v>1499.9999700000008</c:v>
                </c:pt>
                <c:pt idx="3">
                  <c:v>2099.9999580000008</c:v>
                </c:pt>
                <c:pt idx="4">
                  <c:v>2699.9999460000013</c:v>
                </c:pt>
                <c:pt idx="5">
                  <c:v>3299.9999340000013</c:v>
                </c:pt>
                <c:pt idx="6">
                  <c:v>3899.9999220000013</c:v>
                </c:pt>
                <c:pt idx="7">
                  <c:v>4499.9999100000023</c:v>
                </c:pt>
                <c:pt idx="8">
                  <c:v>5099.9998980000018</c:v>
                </c:pt>
                <c:pt idx="9">
                  <c:v>5699.9998860000023</c:v>
                </c:pt>
                <c:pt idx="10">
                  <c:v>6299.9998740000028</c:v>
                </c:pt>
                <c:pt idx="11">
                  <c:v>6899.9998620000042</c:v>
                </c:pt>
                <c:pt idx="12">
                  <c:v>7499.9998500000056</c:v>
                </c:pt>
                <c:pt idx="13">
                  <c:v>8099.9998380000061</c:v>
                </c:pt>
                <c:pt idx="14">
                  <c:v>8699.9998260000066</c:v>
                </c:pt>
                <c:pt idx="15">
                  <c:v>9299.999814000008</c:v>
                </c:pt>
                <c:pt idx="16">
                  <c:v>9899.9998020000075</c:v>
                </c:pt>
                <c:pt idx="17">
                  <c:v>10499.999790000007</c:v>
                </c:pt>
                <c:pt idx="18">
                  <c:v>11099.999778000007</c:v>
                </c:pt>
                <c:pt idx="19">
                  <c:v>11699.999766000008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47008"/>
        <c:axId val="127145472"/>
      </c:scatterChart>
      <c:valAx>
        <c:axId val="12714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27145472"/>
        <c:crosses val="autoZero"/>
        <c:crossBetween val="midCat"/>
      </c:valAx>
      <c:valAx>
        <c:axId val="127145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714700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285750</xdr:colOff>
      <xdr:row>10</xdr:row>
      <xdr:rowOff>4762</xdr:rowOff>
    </xdr:from>
    <xdr:to>
      <xdr:col>15</xdr:col>
      <xdr:colOff>590550</xdr:colOff>
      <xdr:row>24</xdr:row>
      <xdr:rowOff>80962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4" workbookViewId="0">
      <selection activeCell="A22" sqref="A22"/>
    </sheetView>
  </sheetViews>
  <sheetFormatPr defaultRowHeight="15" x14ac:dyDescent="0.25"/>
  <cols>
    <col min="1" max="1" width="32.85546875" bestFit="1" customWidth="1"/>
    <col min="2" max="2" width="12" bestFit="1" customWidth="1"/>
    <col min="4" max="4" width="9.28515625" bestFit="1" customWidth="1"/>
    <col min="5" max="5" width="10.7109375" bestFit="1" customWidth="1"/>
    <col min="6" max="6" width="12" bestFit="1" customWidth="1"/>
  </cols>
  <sheetData>
    <row r="1" spans="1:8" ht="26.25" x14ac:dyDescent="0.4">
      <c r="A1" s="7" t="s">
        <v>32</v>
      </c>
      <c r="B1" s="7"/>
      <c r="C1" s="7"/>
      <c r="E1" t="s">
        <v>34</v>
      </c>
    </row>
    <row r="2" spans="1:8" ht="26.25" x14ac:dyDescent="0.4">
      <c r="A2" s="7" t="s">
        <v>33</v>
      </c>
      <c r="B2" s="7"/>
      <c r="C2" s="7"/>
      <c r="E2" s="8">
        <v>41860</v>
      </c>
    </row>
    <row r="3" spans="1:8" x14ac:dyDescent="0.25">
      <c r="A3" t="s">
        <v>5</v>
      </c>
      <c r="B3" s="3">
        <v>5</v>
      </c>
      <c r="C3" t="s">
        <v>3</v>
      </c>
    </row>
    <row r="4" spans="1:8" x14ac:dyDescent="0.25">
      <c r="A4" s="2" t="s">
        <v>4</v>
      </c>
      <c r="B4" s="5">
        <f>B3/2</f>
        <v>2.5</v>
      </c>
      <c r="C4" s="2" t="s">
        <v>3</v>
      </c>
      <c r="D4" s="2" t="s">
        <v>26</v>
      </c>
      <c r="E4" s="2" t="s">
        <v>27</v>
      </c>
      <c r="F4" s="2" t="s">
        <v>21</v>
      </c>
    </row>
    <row r="5" spans="1:8" x14ac:dyDescent="0.25">
      <c r="A5" s="2" t="s">
        <v>6</v>
      </c>
      <c r="B5" s="5">
        <f>B3*2/3</f>
        <v>3.3333333333333335</v>
      </c>
      <c r="C5" s="2" t="s">
        <v>3</v>
      </c>
      <c r="D5">
        <v>0.6</v>
      </c>
      <c r="E5">
        <f>(D5-0.5)/10000</f>
        <v>9.9999999999999974E-6</v>
      </c>
      <c r="F5">
        <f>1/(2*(3.3333333-1.6666666)*0.00000001/E5)</f>
        <v>299.99999400000007</v>
      </c>
      <c r="H5" t="s">
        <v>28</v>
      </c>
    </row>
    <row r="6" spans="1:8" x14ac:dyDescent="0.25">
      <c r="A6" s="2" t="s">
        <v>7</v>
      </c>
      <c r="B6" s="5">
        <f>B3/3</f>
        <v>1.6666666666666667</v>
      </c>
      <c r="C6" s="2" t="s">
        <v>3</v>
      </c>
      <c r="D6">
        <f>D5+0.2</f>
        <v>0.8</v>
      </c>
      <c r="E6">
        <f t="shared" ref="E6:E24" si="0">(D6-0.5)/10000</f>
        <v>3.0000000000000004E-5</v>
      </c>
      <c r="F6">
        <f t="shared" ref="F6:F24" si="1">1/(2*(3.3333333-1.6666666)*0.00000001/E6)</f>
        <v>899.9999820000005</v>
      </c>
      <c r="H6" t="s">
        <v>29</v>
      </c>
    </row>
    <row r="7" spans="1:8" x14ac:dyDescent="0.25">
      <c r="A7" s="4" t="s">
        <v>13</v>
      </c>
      <c r="B7" s="3">
        <v>1</v>
      </c>
      <c r="C7" t="s">
        <v>3</v>
      </c>
      <c r="D7">
        <f t="shared" ref="D7:D24" si="2">D6+0.2</f>
        <v>1</v>
      </c>
      <c r="E7">
        <f t="shared" si="0"/>
        <v>5.0000000000000002E-5</v>
      </c>
      <c r="F7">
        <f t="shared" si="1"/>
        <v>1499.9999700000008</v>
      </c>
      <c r="H7" t="s">
        <v>30</v>
      </c>
    </row>
    <row r="8" spans="1:8" x14ac:dyDescent="0.25">
      <c r="A8" s="2" t="s">
        <v>14</v>
      </c>
      <c r="B8" s="5">
        <f>B3-B7</f>
        <v>4</v>
      </c>
      <c r="C8" s="2" t="s">
        <v>3</v>
      </c>
      <c r="D8">
        <f t="shared" si="2"/>
        <v>1.2</v>
      </c>
      <c r="E8">
        <f t="shared" si="0"/>
        <v>6.9999999999999994E-5</v>
      </c>
      <c r="F8">
        <f t="shared" si="1"/>
        <v>2099.9999580000008</v>
      </c>
      <c r="H8" t="s">
        <v>31</v>
      </c>
    </row>
    <row r="9" spans="1:8" x14ac:dyDescent="0.25">
      <c r="A9" s="4" t="s">
        <v>15</v>
      </c>
      <c r="B9" s="3">
        <v>0.5</v>
      </c>
      <c r="C9" t="s">
        <v>3</v>
      </c>
      <c r="D9">
        <f t="shared" si="2"/>
        <v>1.4</v>
      </c>
      <c r="E9">
        <f t="shared" si="0"/>
        <v>8.9999999999999992E-5</v>
      </c>
      <c r="F9">
        <f t="shared" si="1"/>
        <v>2699.9999460000013</v>
      </c>
    </row>
    <row r="10" spans="1:8" x14ac:dyDescent="0.25">
      <c r="A10" s="4" t="s">
        <v>16</v>
      </c>
      <c r="B10" s="3">
        <v>0.5</v>
      </c>
      <c r="C10" t="s">
        <v>3</v>
      </c>
      <c r="D10">
        <f t="shared" si="2"/>
        <v>1.5999999999999999</v>
      </c>
      <c r="E10">
        <f t="shared" si="0"/>
        <v>1.0999999999999999E-4</v>
      </c>
      <c r="F10">
        <f t="shared" si="1"/>
        <v>3299.9999340000013</v>
      </c>
    </row>
    <row r="11" spans="1:8" x14ac:dyDescent="0.25">
      <c r="A11" s="4" t="s">
        <v>8</v>
      </c>
      <c r="B11" s="3">
        <v>10000</v>
      </c>
      <c r="C11" t="s">
        <v>12</v>
      </c>
      <c r="D11">
        <f t="shared" si="2"/>
        <v>1.7999999999999998</v>
      </c>
      <c r="E11">
        <f t="shared" si="0"/>
        <v>1.2999999999999999E-4</v>
      </c>
      <c r="F11">
        <f t="shared" si="1"/>
        <v>3899.9999220000013</v>
      </c>
    </row>
    <row r="12" spans="1:8" x14ac:dyDescent="0.25">
      <c r="A12" s="4" t="s">
        <v>9</v>
      </c>
      <c r="B12" s="3">
        <v>10000</v>
      </c>
      <c r="C12" t="s">
        <v>12</v>
      </c>
      <c r="D12">
        <f t="shared" si="2"/>
        <v>1.9999999999999998</v>
      </c>
      <c r="E12">
        <f t="shared" si="0"/>
        <v>1.4999999999999999E-4</v>
      </c>
      <c r="F12">
        <f t="shared" si="1"/>
        <v>4499.9999100000023</v>
      </c>
    </row>
    <row r="13" spans="1:8" x14ac:dyDescent="0.25">
      <c r="A13" s="2" t="s">
        <v>10</v>
      </c>
      <c r="B13" s="5">
        <f>(B3-B8-B9)/B11</f>
        <v>5.0000000000000002E-5</v>
      </c>
      <c r="C13" s="2" t="s">
        <v>0</v>
      </c>
      <c r="D13">
        <f t="shared" si="2"/>
        <v>2.1999999999999997</v>
      </c>
      <c r="E13">
        <f t="shared" si="0"/>
        <v>1.6999999999999999E-4</v>
      </c>
      <c r="F13">
        <f t="shared" si="1"/>
        <v>5099.9998980000018</v>
      </c>
    </row>
    <row r="14" spans="1:8" x14ac:dyDescent="0.25">
      <c r="A14" s="2" t="s">
        <v>11</v>
      </c>
      <c r="B14" s="5">
        <f>(B7-B10)/B12</f>
        <v>5.0000000000000002E-5</v>
      </c>
      <c r="C14" s="2" t="s">
        <v>0</v>
      </c>
      <c r="D14">
        <f t="shared" si="2"/>
        <v>2.4</v>
      </c>
      <c r="E14">
        <f t="shared" si="0"/>
        <v>1.8999999999999998E-4</v>
      </c>
      <c r="F14">
        <f t="shared" si="1"/>
        <v>5699.9998860000023</v>
      </c>
    </row>
    <row r="15" spans="1:8" x14ac:dyDescent="0.25">
      <c r="A15" s="4" t="s">
        <v>17</v>
      </c>
      <c r="B15" s="1">
        <v>1E-8</v>
      </c>
      <c r="C15" t="s">
        <v>2</v>
      </c>
      <c r="D15">
        <f t="shared" si="2"/>
        <v>2.6</v>
      </c>
      <c r="E15">
        <f t="shared" si="0"/>
        <v>2.1000000000000001E-4</v>
      </c>
      <c r="F15">
        <f t="shared" si="1"/>
        <v>6299.9998740000028</v>
      </c>
    </row>
    <row r="16" spans="1:8" x14ac:dyDescent="0.25">
      <c r="A16" s="2" t="s">
        <v>18</v>
      </c>
      <c r="B16" s="5">
        <f>(B5-B6)*B15/B13</f>
        <v>3.3333333333333332E-4</v>
      </c>
      <c r="C16" s="2" t="s">
        <v>1</v>
      </c>
      <c r="D16">
        <f t="shared" si="2"/>
        <v>2.8000000000000003</v>
      </c>
      <c r="E16">
        <f t="shared" si="0"/>
        <v>2.3000000000000003E-4</v>
      </c>
      <c r="F16">
        <f t="shared" si="1"/>
        <v>6899.9998620000042</v>
      </c>
    </row>
    <row r="17" spans="1:6" x14ac:dyDescent="0.25">
      <c r="A17" s="2" t="s">
        <v>19</v>
      </c>
      <c r="B17" s="5">
        <f>(B5-B6)*B15/B14</f>
        <v>3.3333333333333332E-4</v>
      </c>
      <c r="C17" s="2" t="s">
        <v>1</v>
      </c>
      <c r="D17">
        <f t="shared" si="2"/>
        <v>3.0000000000000004</v>
      </c>
      <c r="E17">
        <f t="shared" si="0"/>
        <v>2.5000000000000006E-4</v>
      </c>
      <c r="F17">
        <f t="shared" si="1"/>
        <v>7499.9998500000056</v>
      </c>
    </row>
    <row r="18" spans="1:6" x14ac:dyDescent="0.25">
      <c r="A18" s="2" t="s">
        <v>20</v>
      </c>
      <c r="B18" s="5">
        <f>B16+B17</f>
        <v>6.6666666666666664E-4</v>
      </c>
      <c r="C18" s="2" t="s">
        <v>1</v>
      </c>
      <c r="D18">
        <f t="shared" si="2"/>
        <v>3.2000000000000006</v>
      </c>
      <c r="E18">
        <f t="shared" si="0"/>
        <v>2.7000000000000006E-4</v>
      </c>
      <c r="F18">
        <f t="shared" si="1"/>
        <v>8099.9998380000061</v>
      </c>
    </row>
    <row r="19" spans="1:6" x14ac:dyDescent="0.25">
      <c r="A19" s="2" t="s">
        <v>21</v>
      </c>
      <c r="B19" s="5">
        <f>1/B18</f>
        <v>1500</v>
      </c>
      <c r="C19" s="2" t="s">
        <v>22</v>
      </c>
      <c r="D19">
        <f t="shared" si="2"/>
        <v>3.4000000000000008</v>
      </c>
      <c r="E19">
        <f t="shared" si="0"/>
        <v>2.9000000000000006E-4</v>
      </c>
      <c r="F19">
        <f t="shared" si="1"/>
        <v>8699.9998260000066</v>
      </c>
    </row>
    <row r="20" spans="1:6" x14ac:dyDescent="0.25">
      <c r="D20">
        <f t="shared" si="2"/>
        <v>3.600000000000001</v>
      </c>
      <c r="E20">
        <f t="shared" si="0"/>
        <v>3.1000000000000011E-4</v>
      </c>
      <c r="F20">
        <f t="shared" si="1"/>
        <v>9299.999814000008</v>
      </c>
    </row>
    <row r="21" spans="1:6" x14ac:dyDescent="0.25">
      <c r="A21" s="6" t="s">
        <v>35</v>
      </c>
      <c r="D21">
        <f t="shared" si="2"/>
        <v>3.8000000000000012</v>
      </c>
      <c r="E21">
        <f t="shared" si="0"/>
        <v>3.3000000000000011E-4</v>
      </c>
      <c r="F21">
        <f t="shared" si="1"/>
        <v>9899.9998020000075</v>
      </c>
    </row>
    <row r="22" spans="1:6" x14ac:dyDescent="0.25">
      <c r="A22" s="2" t="s">
        <v>10</v>
      </c>
      <c r="B22" s="2">
        <f>B13*1000000</f>
        <v>50</v>
      </c>
      <c r="C22" s="2" t="s">
        <v>23</v>
      </c>
      <c r="D22">
        <f t="shared" si="2"/>
        <v>4.0000000000000009</v>
      </c>
      <c r="E22">
        <f t="shared" si="0"/>
        <v>3.500000000000001E-4</v>
      </c>
      <c r="F22">
        <f t="shared" si="1"/>
        <v>10499.999790000007</v>
      </c>
    </row>
    <row r="23" spans="1:6" x14ac:dyDescent="0.25">
      <c r="A23" s="2" t="s">
        <v>11</v>
      </c>
      <c r="B23" s="2">
        <f>B14*1000000</f>
        <v>50</v>
      </c>
      <c r="C23" s="2" t="s">
        <v>23</v>
      </c>
      <c r="D23">
        <f t="shared" si="2"/>
        <v>4.2000000000000011</v>
      </c>
      <c r="E23">
        <f t="shared" si="0"/>
        <v>3.700000000000001E-4</v>
      </c>
      <c r="F23">
        <f t="shared" si="1"/>
        <v>11099.999778000007</v>
      </c>
    </row>
    <row r="24" spans="1:6" x14ac:dyDescent="0.25">
      <c r="A24" s="2" t="s">
        <v>18</v>
      </c>
      <c r="B24" s="2">
        <f>B16*1000000</f>
        <v>333.33333333333331</v>
      </c>
      <c r="C24" s="2" t="s">
        <v>24</v>
      </c>
      <c r="D24">
        <f t="shared" si="2"/>
        <v>4.4000000000000012</v>
      </c>
      <c r="E24">
        <f t="shared" si="0"/>
        <v>3.900000000000001E-4</v>
      </c>
      <c r="F24">
        <f t="shared" si="1"/>
        <v>11699.999766000008</v>
      </c>
    </row>
    <row r="25" spans="1:6" x14ac:dyDescent="0.25">
      <c r="A25" s="2" t="s">
        <v>19</v>
      </c>
      <c r="B25" s="2">
        <f>B17*1000000</f>
        <v>333.33333333333331</v>
      </c>
      <c r="C25" s="2" t="s">
        <v>24</v>
      </c>
    </row>
    <row r="26" spans="1:6" x14ac:dyDescent="0.25">
      <c r="A26" s="2" t="s">
        <v>20</v>
      </c>
      <c r="B26" s="2">
        <f>B18*1000000</f>
        <v>666.66666666666663</v>
      </c>
      <c r="C26" s="2" t="s">
        <v>24</v>
      </c>
    </row>
    <row r="27" spans="1:6" x14ac:dyDescent="0.25">
      <c r="A27" s="2" t="s">
        <v>21</v>
      </c>
      <c r="B27" s="2">
        <f>B19/1000</f>
        <v>1.5</v>
      </c>
      <c r="C27" s="2" t="s">
        <v>25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</dc:creator>
  <cp:lastModifiedBy>Haz</cp:lastModifiedBy>
  <dcterms:created xsi:type="dcterms:W3CDTF">2014-08-07T21:58:34Z</dcterms:created>
  <dcterms:modified xsi:type="dcterms:W3CDTF">2014-08-09T00:52:05Z</dcterms:modified>
</cp:coreProperties>
</file>